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engin-labs.m.storage.umich.edu\engin-labs\home\hungchun\windat.v2\Desktop\Dry Docking Project\CoursePack\"/>
    </mc:Choice>
  </mc:AlternateContent>
  <xr:revisionPtr revIDLastSave="0" documentId="13_ncr:1_{A64BEAAC-4267-4F7D-A802-CAD51CCD7E60}" xr6:coauthVersionLast="47" xr6:coauthVersionMax="47" xr10:uidLastSave="{00000000-0000-0000-0000-000000000000}"/>
  <bookViews>
    <workbookView xWindow="-108" yWindow="-108" windowWidth="30936" windowHeight="16776" xr2:uid="{78E41853-D48D-4F96-B5A4-ECEC2C89C338}"/>
  </bookViews>
  <sheets>
    <sheet name="Trapezoidal Method" sheetId="2" r:id="rId1"/>
    <sheet name="Moment Area Method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40" i="1" l="1"/>
  <c r="Z40" i="1" s="1"/>
  <c r="X40" i="1"/>
  <c r="W40" i="1"/>
  <c r="Y39" i="1"/>
  <c r="X39" i="1"/>
  <c r="W39" i="1"/>
  <c r="Y38" i="1"/>
  <c r="X38" i="1"/>
  <c r="Z38" i="1" s="1"/>
  <c r="W38" i="1"/>
  <c r="Y37" i="1"/>
  <c r="X37" i="1"/>
  <c r="Z37" i="1" s="1"/>
  <c r="W37" i="1"/>
  <c r="Y36" i="1"/>
  <c r="Z36" i="1" s="1"/>
  <c r="X36" i="1"/>
  <c r="W36" i="1"/>
  <c r="Y35" i="1"/>
  <c r="Z35" i="1" s="1"/>
  <c r="X35" i="1"/>
  <c r="W35" i="1"/>
  <c r="Y34" i="1"/>
  <c r="X34" i="1"/>
  <c r="W34" i="1"/>
  <c r="Y33" i="1"/>
  <c r="X33" i="1"/>
  <c r="Z33" i="1" s="1"/>
  <c r="W33" i="1"/>
  <c r="Y32" i="1"/>
  <c r="X32" i="1"/>
  <c r="Z32" i="1" s="1"/>
  <c r="W32" i="1"/>
  <c r="Y31" i="1"/>
  <c r="Z31" i="1" s="1"/>
  <c r="X31" i="1"/>
  <c r="W31" i="1"/>
  <c r="Y30" i="1"/>
  <c r="Z30" i="1" s="1"/>
  <c r="X30" i="1"/>
  <c r="W30" i="1"/>
  <c r="Y29" i="1"/>
  <c r="X29" i="1"/>
  <c r="Z29" i="1" s="1"/>
  <c r="W29" i="1"/>
  <c r="Y28" i="1"/>
  <c r="X28" i="1"/>
  <c r="Z28" i="1" s="1"/>
  <c r="W28" i="1"/>
  <c r="Y27" i="1"/>
  <c r="X27" i="1"/>
  <c r="W27" i="1"/>
  <c r="L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32" i="1" s="1"/>
  <c r="L27" i="2"/>
  <c r="M27" i="2" s="1"/>
  <c r="L28" i="2"/>
  <c r="M28" i="2" s="1"/>
  <c r="L29" i="2"/>
  <c r="M29" i="2" s="1"/>
  <c r="L30" i="2"/>
  <c r="M30" i="2" s="1"/>
  <c r="L31" i="2"/>
  <c r="M31" i="2" s="1"/>
  <c r="L32" i="2"/>
  <c r="M32" i="2" s="1"/>
  <c r="L33" i="2"/>
  <c r="M33" i="2" s="1"/>
  <c r="L34" i="2"/>
  <c r="M34" i="2" s="1"/>
  <c r="L35" i="2"/>
  <c r="M35" i="2" s="1"/>
  <c r="L36" i="2"/>
  <c r="M36" i="2" s="1"/>
  <c r="L37" i="2"/>
  <c r="M37" i="2" s="1"/>
  <c r="L38" i="2"/>
  <c r="M38" i="2" s="1"/>
  <c r="L39" i="2"/>
  <c r="M39" i="2" s="1"/>
  <c r="L40" i="2"/>
  <c r="M40" i="2" s="1"/>
  <c r="L26" i="2"/>
  <c r="M26" i="2" s="1"/>
  <c r="AJ11" i="1"/>
  <c r="AK11" i="1" s="1"/>
  <c r="AI12" i="1"/>
  <c r="AJ12" i="1" s="1"/>
  <c r="AK12" i="1" s="1"/>
  <c r="AI13" i="1"/>
  <c r="AJ13" i="1" s="1"/>
  <c r="AK13" i="1" s="1"/>
  <c r="AI14" i="1"/>
  <c r="AJ14" i="1" s="1"/>
  <c r="AK14" i="1" s="1"/>
  <c r="AI15" i="1"/>
  <c r="AJ15" i="1" s="1"/>
  <c r="AK15" i="1" s="1"/>
  <c r="AI16" i="1"/>
  <c r="AJ16" i="1" s="1"/>
  <c r="AK16" i="1" s="1"/>
  <c r="AI17" i="1"/>
  <c r="AJ17" i="1" s="1"/>
  <c r="AK17" i="1" s="1"/>
  <c r="AI18" i="1"/>
  <c r="AJ18" i="1" s="1"/>
  <c r="AK18" i="1" s="1"/>
  <c r="AI19" i="1"/>
  <c r="AJ19" i="1" s="1"/>
  <c r="AK19" i="1" s="1"/>
  <c r="AI20" i="1"/>
  <c r="AJ20" i="1" s="1"/>
  <c r="AK20" i="1" s="1"/>
  <c r="AI21" i="1"/>
  <c r="AJ21" i="1" s="1"/>
  <c r="AK21" i="1" s="1"/>
  <c r="AI22" i="1"/>
  <c r="AJ22" i="1" s="1"/>
  <c r="AK22" i="1" s="1"/>
  <c r="AI23" i="1"/>
  <c r="AJ23" i="1" s="1"/>
  <c r="AK23" i="1" s="1"/>
  <c r="AI24" i="1"/>
  <c r="AJ24" i="1" s="1"/>
  <c r="AK24" i="1" s="1"/>
  <c r="AI11" i="1"/>
  <c r="AG12" i="1"/>
  <c r="AG13" i="1"/>
  <c r="AG14" i="1"/>
  <c r="AG15" i="1"/>
  <c r="AG16" i="1"/>
  <c r="AG17" i="1"/>
  <c r="AG18" i="1"/>
  <c r="AG19" i="1"/>
  <c r="AG20" i="1"/>
  <c r="AH20" i="1" s="1"/>
  <c r="AG21" i="1"/>
  <c r="AG22" i="1"/>
  <c r="AG23" i="1"/>
  <c r="AG24" i="1"/>
  <c r="AG11" i="1"/>
  <c r="AF14" i="1"/>
  <c r="AF13" i="1"/>
  <c r="AF12" i="1"/>
  <c r="AF24" i="1"/>
  <c r="AF23" i="1"/>
  <c r="AF22" i="1"/>
  <c r="AF21" i="1"/>
  <c r="AF20" i="1"/>
  <c r="AF19" i="1"/>
  <c r="AF18" i="1"/>
  <c r="AF17" i="1"/>
  <c r="AF16" i="1"/>
  <c r="AF15" i="1"/>
  <c r="AH15" i="1" s="1"/>
  <c r="AF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11" i="1"/>
  <c r="Z39" i="1" l="1"/>
  <c r="Z27" i="1"/>
  <c r="Z34" i="1"/>
  <c r="Z41" i="1"/>
  <c r="AH21" i="1"/>
  <c r="AH23" i="1"/>
  <c r="AH11" i="1"/>
  <c r="AH16" i="1"/>
  <c r="AH17" i="1"/>
  <c r="AH19" i="1"/>
  <c r="AH12" i="1"/>
  <c r="AH18" i="1"/>
  <c r="AH22" i="1"/>
  <c r="AH13" i="1"/>
  <c r="AH14" i="1"/>
  <c r="AH24" i="1"/>
</calcChain>
</file>

<file path=xl/sharedStrings.xml><?xml version="1.0" encoding="utf-8"?>
<sst xmlns="http://schemas.openxmlformats.org/spreadsheetml/2006/main" count="37" uniqueCount="22">
  <si>
    <t>Block</t>
  </si>
  <si>
    <t>distance (d)</t>
  </si>
  <si>
    <t>Area (A)</t>
  </si>
  <si>
    <t>A*d</t>
  </si>
  <si>
    <t>c</t>
  </si>
  <si>
    <t>I</t>
  </si>
  <si>
    <t>I*</t>
  </si>
  <si>
    <t>y</t>
  </si>
  <si>
    <t>P</t>
  </si>
  <si>
    <t>Load</t>
  </si>
  <si>
    <t>Load (N)</t>
  </si>
  <si>
    <t>Pressure (N/m^2)</t>
  </si>
  <si>
    <t>Example</t>
  </si>
  <si>
    <t>Solution</t>
  </si>
  <si>
    <t>Top view of block arrangement</t>
  </si>
  <si>
    <t>Single Block Dimension</t>
  </si>
  <si>
    <t>Step 1: Assumed block arrangement</t>
  </si>
  <si>
    <t>Step 2: Calculate centroid:</t>
  </si>
  <si>
    <t>Sum</t>
  </si>
  <si>
    <t>Step 3: Calculate eccentricity and Moment:</t>
  </si>
  <si>
    <t>Step 4: Calculate Moment of Inertia:</t>
  </si>
  <si>
    <t>Step 5: Pressure on blocks: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</si>
</sst>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1" fillId="0" borderId="0" xfId="0" applyFont="1"/>
    <xf numFmtId="2" fontId="0" fillId="0" borderId="1" xfId="0" applyNumberFormat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417112</xdr:colOff>
      <xdr:row>9</xdr:row>
      <xdr:rowOff>104361</xdr:rowOff>
    </xdr:from>
    <xdr:to>
      <xdr:col>6</xdr:col>
      <xdr:colOff>573816</xdr:colOff>
      <xdr:row>23</xdr:row>
      <xdr:rowOff>81170</xdr:rowOff>
    </xdr:to>
    <xdr:pic>
      <xdr:nvPicPr>
        <xdr:cNvPr id="17" name="image12.png">
          <a:extLst>
            <a:ext uri="{FF2B5EF4-FFF2-40B4-BE49-F238E27FC236}">
              <a16:creationId xmlns:a16="http://schemas.microsoft.com/office/drawing/2014/main" id="{AADD5511-F89F-BFF7-112F-2F298FA473F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7112" y="1774135"/>
          <a:ext cx="5146147" cy="2574235"/>
        </a:xfrm>
        <a:prstGeom prst="rect">
          <a:avLst/>
        </a:prstGeom>
        <a:ln/>
      </xdr:spPr>
    </xdr:pic>
    <xdr:clientData/>
  </xdr:twoCellAnchor>
  <xdr:twoCellAnchor editAs="oneCell">
    <xdr:from>
      <xdr:col>0</xdr:col>
      <xdr:colOff>247486</xdr:colOff>
      <xdr:row>3</xdr:row>
      <xdr:rowOff>141136</xdr:rowOff>
    </xdr:from>
    <xdr:to>
      <xdr:col>6</xdr:col>
      <xdr:colOff>767301</xdr:colOff>
      <xdr:row>6</xdr:row>
      <xdr:rowOff>97357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71D00031-FDA9-079F-01C0-DC467939B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486" y="697727"/>
          <a:ext cx="5509258" cy="512813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41</xdr:row>
      <xdr:rowOff>175260</xdr:rowOff>
    </xdr:from>
    <xdr:to>
      <xdr:col>9</xdr:col>
      <xdr:colOff>487680</xdr:colOff>
      <xdr:row>43</xdr:row>
      <xdr:rowOff>144780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EA5BA14-D04F-ABDF-0E1B-54699FFCD14D}"/>
            </a:ext>
          </a:extLst>
        </xdr:cNvPr>
        <xdr:cNvSpPr txBox="1"/>
      </xdr:nvSpPr>
      <xdr:spPr>
        <a:xfrm>
          <a:off x="457200" y="7673340"/>
          <a:ext cx="1249680" cy="33528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Number of block</a:t>
          </a:r>
        </a:p>
      </xdr:txBody>
    </xdr:sp>
    <xdr:clientData/>
  </xdr:twoCellAnchor>
  <xdr:twoCellAnchor>
    <xdr:from>
      <xdr:col>8</xdr:col>
      <xdr:colOff>472440</xdr:colOff>
      <xdr:row>40</xdr:row>
      <xdr:rowOff>38100</xdr:rowOff>
    </xdr:from>
    <xdr:to>
      <xdr:col>9</xdr:col>
      <xdr:colOff>175260</xdr:colOff>
      <xdr:row>41</xdr:row>
      <xdr:rowOff>175260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97F198FD-E59F-E0DD-272F-BB0AE26CAA4F}"/>
            </a:ext>
          </a:extLst>
        </xdr:cNvPr>
        <xdr:cNvCxnSpPr>
          <a:stCxn id="19" idx="0"/>
        </xdr:cNvCxnSpPr>
      </xdr:nvCxnSpPr>
      <xdr:spPr>
        <a:xfrm flipV="1">
          <a:off x="1082040" y="7353300"/>
          <a:ext cx="312420" cy="32004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106680</xdr:colOff>
      <xdr:row>45</xdr:row>
      <xdr:rowOff>15240</xdr:rowOff>
    </xdr:from>
    <xdr:to>
      <xdr:col>11</xdr:col>
      <xdr:colOff>369277</xdr:colOff>
      <xdr:row>46</xdr:row>
      <xdr:rowOff>167640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BA175D5-215A-4BA0-8712-E39659AE0CBA}"/>
            </a:ext>
          </a:extLst>
        </xdr:cNvPr>
        <xdr:cNvSpPr txBox="1"/>
      </xdr:nvSpPr>
      <xdr:spPr>
        <a:xfrm>
          <a:off x="7246034" y="8192086"/>
          <a:ext cx="1540412" cy="334108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Location of the block</a:t>
          </a:r>
        </a:p>
      </xdr:txBody>
    </xdr:sp>
    <xdr:clientData/>
  </xdr:twoCellAnchor>
  <xdr:twoCellAnchor>
    <xdr:from>
      <xdr:col>10</xdr:col>
      <xdr:colOff>237978</xdr:colOff>
      <xdr:row>40</xdr:row>
      <xdr:rowOff>53340</xdr:rowOff>
    </xdr:from>
    <xdr:to>
      <xdr:col>10</xdr:col>
      <xdr:colOff>320040</xdr:colOff>
      <xdr:row>45</xdr:row>
      <xdr:rowOff>15240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8E9C451C-90B8-4A62-BF3D-B89B4E8C1426}"/>
            </a:ext>
          </a:extLst>
        </xdr:cNvPr>
        <xdr:cNvCxnSpPr>
          <a:stCxn id="24" idx="0"/>
        </xdr:cNvCxnSpPr>
      </xdr:nvCxnSpPr>
      <xdr:spPr>
        <a:xfrm flipV="1">
          <a:off x="8016240" y="7321648"/>
          <a:ext cx="82062" cy="870438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381000</xdr:colOff>
      <xdr:row>0</xdr:row>
      <xdr:rowOff>110159</xdr:rowOff>
    </xdr:from>
    <xdr:to>
      <xdr:col>13</xdr:col>
      <xdr:colOff>377316</xdr:colOff>
      <xdr:row>22</xdr:row>
      <xdr:rowOff>41140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A4CCC625-17BE-4EE3-A1EE-B4CE509D8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87817" y="110159"/>
          <a:ext cx="4217134" cy="4012651"/>
        </a:xfrm>
        <a:prstGeom prst="rect">
          <a:avLst/>
        </a:prstGeom>
      </xdr:spPr>
    </xdr:pic>
    <xdr:clientData/>
  </xdr:twoCellAnchor>
  <xdr:twoCellAnchor>
    <xdr:from>
      <xdr:col>11</xdr:col>
      <xdr:colOff>772510</xdr:colOff>
      <xdr:row>21</xdr:row>
      <xdr:rowOff>147145</xdr:rowOff>
    </xdr:from>
    <xdr:to>
      <xdr:col>11</xdr:col>
      <xdr:colOff>1263869</xdr:colOff>
      <xdr:row>23</xdr:row>
      <xdr:rowOff>178676</xdr:rowOff>
    </xdr:to>
    <xdr:cxnSp macro="">
      <xdr:nvCxnSpPr>
        <xdr:cNvPr id="37" name="Straight Arrow Connector 36">
          <a:extLst>
            <a:ext uri="{FF2B5EF4-FFF2-40B4-BE49-F238E27FC236}">
              <a16:creationId xmlns:a16="http://schemas.microsoft.com/office/drawing/2014/main" id="{A5E89CF9-77AD-493A-857B-01A7E6055B0C}"/>
            </a:ext>
          </a:extLst>
        </xdr:cNvPr>
        <xdr:cNvCxnSpPr>
          <a:stCxn id="40" idx="2"/>
        </xdr:cNvCxnSpPr>
      </xdr:nvCxnSpPr>
      <xdr:spPr>
        <a:xfrm flipH="1">
          <a:off x="9201807" y="4009697"/>
          <a:ext cx="491359" cy="399393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194441</xdr:colOff>
      <xdr:row>18</xdr:row>
      <xdr:rowOff>147144</xdr:rowOff>
    </xdr:from>
    <xdr:to>
      <xdr:col>13</xdr:col>
      <xdr:colOff>42041</xdr:colOff>
      <xdr:row>21</xdr:row>
      <xdr:rowOff>147145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59A5ECA8-E458-1948-398F-865C64D21891}"/>
            </a:ext>
          </a:extLst>
        </xdr:cNvPr>
        <xdr:cNvSpPr/>
      </xdr:nvSpPr>
      <xdr:spPr>
        <a:xfrm>
          <a:off x="8623738" y="3457903"/>
          <a:ext cx="2138855" cy="551794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945082</xdr:colOff>
      <xdr:row>44</xdr:row>
      <xdr:rowOff>94473</xdr:rowOff>
    </xdr:from>
    <xdr:to>
      <xdr:col>14</xdr:col>
      <xdr:colOff>26276</xdr:colOff>
      <xdr:row>46</xdr:row>
      <xdr:rowOff>62942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F96EF005-42F5-49D4-B672-7A4579DF0245}"/>
            </a:ext>
          </a:extLst>
        </xdr:cNvPr>
        <xdr:cNvSpPr txBox="1"/>
      </xdr:nvSpPr>
      <xdr:spPr>
        <a:xfrm>
          <a:off x="9374379" y="8187439"/>
          <a:ext cx="2013580" cy="33633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Pressure  x </a:t>
          </a:r>
          <a:r>
            <a:rPr lang="en-US" sz="1100" b="1" baseline="0"/>
            <a:t> Block Surface Area</a:t>
          </a:r>
          <a:endParaRPr lang="en-US" sz="1100" b="1"/>
        </a:p>
      </xdr:txBody>
    </xdr:sp>
    <xdr:clientData/>
  </xdr:twoCellAnchor>
  <xdr:twoCellAnchor>
    <xdr:from>
      <xdr:col>12</xdr:col>
      <xdr:colOff>491036</xdr:colOff>
      <xdr:row>40</xdr:row>
      <xdr:rowOff>16959</xdr:rowOff>
    </xdr:from>
    <xdr:to>
      <xdr:col>12</xdr:col>
      <xdr:colOff>499242</xdr:colOff>
      <xdr:row>44</xdr:row>
      <xdr:rowOff>57806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3549186A-4A7F-4336-A873-4E63C4049093}"/>
            </a:ext>
          </a:extLst>
        </xdr:cNvPr>
        <xdr:cNvCxnSpPr/>
      </xdr:nvCxnSpPr>
      <xdr:spPr>
        <a:xfrm flipH="1" flipV="1">
          <a:off x="10218360" y="7374200"/>
          <a:ext cx="8206" cy="776572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1</xdr:row>
      <xdr:rowOff>168272</xdr:rowOff>
    </xdr:from>
    <xdr:to>
      <xdr:col>8</xdr:col>
      <xdr:colOff>130614</xdr:colOff>
      <xdr:row>4</xdr:row>
      <xdr:rowOff>109816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CCF3DF-5B18-1EE4-B78A-26BBF5BD5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351152"/>
          <a:ext cx="4946454" cy="508113"/>
        </a:xfrm>
        <a:prstGeom prst="rect">
          <a:avLst/>
        </a:prstGeom>
      </xdr:spPr>
    </xdr:pic>
    <xdr:clientData/>
  </xdr:twoCellAnchor>
  <xdr:twoCellAnchor editAs="oneCell">
    <xdr:from>
      <xdr:col>0</xdr:col>
      <xdr:colOff>548639</xdr:colOff>
      <xdr:row>5</xdr:row>
      <xdr:rowOff>63166</xdr:rowOff>
    </xdr:from>
    <xdr:to>
      <xdr:col>8</xdr:col>
      <xdr:colOff>373370</xdr:colOff>
      <xdr:row>20</xdr:row>
      <xdr:rowOff>149708</xdr:rowOff>
    </xdr:to>
    <xdr:pic>
      <xdr:nvPicPr>
        <xdr:cNvPr id="3" name="image15.png">
          <a:extLst>
            <a:ext uri="{FF2B5EF4-FFF2-40B4-BE49-F238E27FC236}">
              <a16:creationId xmlns:a16="http://schemas.microsoft.com/office/drawing/2014/main" id="{F425590F-D33E-D0EE-774F-58045287978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48639" y="977566"/>
          <a:ext cx="5295891" cy="2847673"/>
        </a:xfrm>
        <a:prstGeom prst="rect">
          <a:avLst/>
        </a:prstGeom>
        <a:ln/>
      </xdr:spPr>
    </xdr:pic>
    <xdr:clientData/>
  </xdr:twoCellAnchor>
  <xdr:twoCellAnchor editAs="oneCell">
    <xdr:from>
      <xdr:col>1</xdr:col>
      <xdr:colOff>7620</xdr:colOff>
      <xdr:row>23</xdr:row>
      <xdr:rowOff>130469</xdr:rowOff>
    </xdr:from>
    <xdr:to>
      <xdr:col>8</xdr:col>
      <xdr:colOff>374015</xdr:colOff>
      <xdr:row>33</xdr:row>
      <xdr:rowOff>155425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6F4157ED-B42E-5C3A-17D9-1EE77F6BB387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647700" y="4351949"/>
          <a:ext cx="5197475" cy="1871686"/>
        </a:xfrm>
        <a:prstGeom prst="rect">
          <a:avLst/>
        </a:prstGeom>
        <a:ln/>
      </xdr:spPr>
    </xdr:pic>
    <xdr:clientData/>
  </xdr:twoCellAnchor>
  <xdr:twoCellAnchor editAs="oneCell">
    <xdr:from>
      <xdr:col>3</xdr:col>
      <xdr:colOff>327660</xdr:colOff>
      <xdr:row>37</xdr:row>
      <xdr:rowOff>114300</xdr:rowOff>
    </xdr:from>
    <xdr:to>
      <xdr:col>4</xdr:col>
      <xdr:colOff>560070</xdr:colOff>
      <xdr:row>45</xdr:row>
      <xdr:rowOff>12065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9B7E36F4-6D9F-EBE3-51DD-34165AEF84ED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2491740" y="6911340"/>
          <a:ext cx="979170" cy="1360805"/>
        </a:xfrm>
        <a:prstGeom prst="rect">
          <a:avLst/>
        </a:prstGeom>
        <a:ln/>
      </xdr:spPr>
    </xdr:pic>
    <xdr:clientData/>
  </xdr:twoCellAnchor>
  <xdr:twoCellAnchor editAs="oneCell">
    <xdr:from>
      <xdr:col>9</xdr:col>
      <xdr:colOff>304800</xdr:colOff>
      <xdr:row>4</xdr:row>
      <xdr:rowOff>26893</xdr:rowOff>
    </xdr:from>
    <xdr:to>
      <xdr:col>18</xdr:col>
      <xdr:colOff>53713</xdr:colOff>
      <xdr:row>11</xdr:row>
      <xdr:rowOff>152959</xdr:rowOff>
    </xdr:to>
    <xdr:pic>
      <xdr:nvPicPr>
        <xdr:cNvPr id="6" name="image26.png">
          <a:extLst>
            <a:ext uri="{FF2B5EF4-FFF2-40B4-BE49-F238E27FC236}">
              <a16:creationId xmlns:a16="http://schemas.microsoft.com/office/drawing/2014/main" id="{0E175965-0325-0F50-09B0-2179B72596A1}"/>
            </a:ext>
          </a:extLst>
        </xdr:cNvPr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6391835" y="761999"/>
          <a:ext cx="5800090" cy="1381125"/>
        </a:xfrm>
        <a:prstGeom prst="rect">
          <a:avLst/>
        </a:prstGeom>
        <a:ln/>
      </xdr:spPr>
    </xdr:pic>
    <xdr:clientData/>
  </xdr:twoCellAnchor>
  <xdr:twoCellAnchor editAs="oneCell">
    <xdr:from>
      <xdr:col>10</xdr:col>
      <xdr:colOff>161366</xdr:colOff>
      <xdr:row>33</xdr:row>
      <xdr:rowOff>56201</xdr:rowOff>
    </xdr:from>
    <xdr:to>
      <xdr:col>13</xdr:col>
      <xdr:colOff>295836</xdr:colOff>
      <xdr:row>39</xdr:row>
      <xdr:rowOff>752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7412DCC-7F46-74ED-24BF-8D7CAE9B3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84895" y="6026695"/>
          <a:ext cx="2241176" cy="1038245"/>
        </a:xfrm>
        <a:prstGeom prst="rect">
          <a:avLst/>
        </a:prstGeom>
      </xdr:spPr>
    </xdr:pic>
    <xdr:clientData/>
  </xdr:twoCellAnchor>
  <xdr:twoCellAnchor editAs="oneCell">
    <xdr:from>
      <xdr:col>19</xdr:col>
      <xdr:colOff>80683</xdr:colOff>
      <xdr:row>2</xdr:row>
      <xdr:rowOff>35858</xdr:rowOff>
    </xdr:from>
    <xdr:to>
      <xdr:col>26</xdr:col>
      <xdr:colOff>313765</xdr:colOff>
      <xdr:row>16</xdr:row>
      <xdr:rowOff>152399</xdr:rowOff>
    </xdr:to>
    <xdr:pic>
      <xdr:nvPicPr>
        <xdr:cNvPr id="8" name="image61.png">
          <a:extLst>
            <a:ext uri="{FF2B5EF4-FFF2-40B4-BE49-F238E27FC236}">
              <a16:creationId xmlns:a16="http://schemas.microsoft.com/office/drawing/2014/main" id="{43F9A9D3-1A42-796B-EF6C-0B783D3D7CF1}"/>
            </a:ext>
          </a:extLst>
        </xdr:cNvPr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12855389" y="412376"/>
          <a:ext cx="4885764" cy="2662517"/>
        </a:xfrm>
        <a:prstGeom prst="rect">
          <a:avLst/>
        </a:prstGeom>
        <a:ln/>
      </xdr:spPr>
    </xdr:pic>
    <xdr:clientData/>
  </xdr:twoCellAnchor>
  <xdr:twoCellAnchor editAs="oneCell">
    <xdr:from>
      <xdr:col>19</xdr:col>
      <xdr:colOff>251011</xdr:colOff>
      <xdr:row>18</xdr:row>
      <xdr:rowOff>67748</xdr:rowOff>
    </xdr:from>
    <xdr:to>
      <xdr:col>23</xdr:col>
      <xdr:colOff>636493</xdr:colOff>
      <xdr:row>21</xdr:row>
      <xdr:rowOff>131789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188A724-3F7F-0D9A-AD2F-CDFEDF425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025717" y="3348830"/>
          <a:ext cx="3128682" cy="601924"/>
        </a:xfrm>
        <a:prstGeom prst="rect">
          <a:avLst/>
        </a:prstGeom>
      </xdr:spPr>
    </xdr:pic>
    <xdr:clientData/>
  </xdr:twoCellAnchor>
  <xdr:twoCellAnchor>
    <xdr:from>
      <xdr:col>21</xdr:col>
      <xdr:colOff>576469</xdr:colOff>
      <xdr:row>42</xdr:row>
      <xdr:rowOff>105110</xdr:rowOff>
    </xdr:from>
    <xdr:to>
      <xdr:col>26</xdr:col>
      <xdr:colOff>572143</xdr:colOff>
      <xdr:row>44</xdr:row>
      <xdr:rowOff>80750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46E74B4-81BD-45CA-9456-61A38B493159}"/>
            </a:ext>
          </a:extLst>
        </xdr:cNvPr>
        <xdr:cNvSpPr txBox="1"/>
      </xdr:nvSpPr>
      <xdr:spPr>
        <a:xfrm>
          <a:off x="14723165" y="7976901"/>
          <a:ext cx="3394856" cy="34670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length from center of block to the centroid (31.45 m)</a:t>
          </a:r>
        </a:p>
      </xdr:txBody>
    </xdr:sp>
    <xdr:clientData/>
  </xdr:twoCellAnchor>
  <xdr:twoCellAnchor>
    <xdr:from>
      <xdr:col>24</xdr:col>
      <xdr:colOff>324679</xdr:colOff>
      <xdr:row>40</xdr:row>
      <xdr:rowOff>79513</xdr:rowOff>
    </xdr:from>
    <xdr:to>
      <xdr:col>24</xdr:col>
      <xdr:colOff>329607</xdr:colOff>
      <xdr:row>42</xdr:row>
      <xdr:rowOff>55191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35338073-C0C3-4C71-B590-90C15E5C5BC2}"/>
            </a:ext>
          </a:extLst>
        </xdr:cNvPr>
        <xdr:cNvCxnSpPr/>
      </xdr:nvCxnSpPr>
      <xdr:spPr>
        <a:xfrm flipH="1" flipV="1">
          <a:off x="16585096" y="7580243"/>
          <a:ext cx="4928" cy="346739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748747</xdr:colOff>
      <xdr:row>22</xdr:row>
      <xdr:rowOff>91858</xdr:rowOff>
    </xdr:from>
    <xdr:to>
      <xdr:col>26</xdr:col>
      <xdr:colOff>565517</xdr:colOff>
      <xdr:row>24</xdr:row>
      <xdr:rowOff>40994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BF533B43-CC84-4F7C-9816-ED2B8BE51A4C}"/>
            </a:ext>
          </a:extLst>
        </xdr:cNvPr>
        <xdr:cNvSpPr txBox="1"/>
      </xdr:nvSpPr>
      <xdr:spPr>
        <a:xfrm>
          <a:off x="14895443" y="4213284"/>
          <a:ext cx="3215952" cy="34670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the moment of inertia with respect to its center axis</a:t>
          </a:r>
        </a:p>
      </xdr:txBody>
    </xdr:sp>
    <xdr:clientData/>
  </xdr:twoCellAnchor>
  <xdr:twoCellAnchor>
    <xdr:from>
      <xdr:col>23</xdr:col>
      <xdr:colOff>390939</xdr:colOff>
      <xdr:row>24</xdr:row>
      <xdr:rowOff>39757</xdr:rowOff>
    </xdr:from>
    <xdr:to>
      <xdr:col>23</xdr:col>
      <xdr:colOff>563217</xdr:colOff>
      <xdr:row>24</xdr:row>
      <xdr:rowOff>165652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CD2E36DC-4047-44D4-B583-DB308B2D40F4}"/>
            </a:ext>
          </a:extLst>
        </xdr:cNvPr>
        <xdr:cNvCxnSpPr/>
      </xdr:nvCxnSpPr>
      <xdr:spPr>
        <a:xfrm flipH="1">
          <a:off x="16008626" y="4558748"/>
          <a:ext cx="172278" cy="1258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29</xdr:col>
      <xdr:colOff>8965</xdr:colOff>
      <xdr:row>2</xdr:row>
      <xdr:rowOff>116541</xdr:rowOff>
    </xdr:from>
    <xdr:to>
      <xdr:col>35</xdr:col>
      <xdr:colOff>62183</xdr:colOff>
      <xdr:row>6</xdr:row>
      <xdr:rowOff>57804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5A873A9D-E28E-9C8D-BA3A-7F1D6D96F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345836" y="493059"/>
          <a:ext cx="3943900" cy="676369"/>
        </a:xfrm>
        <a:prstGeom prst="rect">
          <a:avLst/>
        </a:prstGeom>
      </xdr:spPr>
    </xdr:pic>
    <xdr:clientData/>
  </xdr:twoCellAnchor>
  <xdr:twoCellAnchor>
    <xdr:from>
      <xdr:col>34</xdr:col>
      <xdr:colOff>197224</xdr:colOff>
      <xdr:row>5</xdr:row>
      <xdr:rowOff>143436</xdr:rowOff>
    </xdr:from>
    <xdr:to>
      <xdr:col>35</xdr:col>
      <xdr:colOff>170330</xdr:colOff>
      <xdr:row>8</xdr:row>
      <xdr:rowOff>107576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5B68C249-3DD4-403C-B1A8-825FBCADF4B8}"/>
            </a:ext>
          </a:extLst>
        </xdr:cNvPr>
        <xdr:cNvCxnSpPr/>
      </xdr:nvCxnSpPr>
      <xdr:spPr>
        <a:xfrm>
          <a:off x="22716565" y="1075765"/>
          <a:ext cx="609600" cy="502023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430305</xdr:colOff>
      <xdr:row>2</xdr:row>
      <xdr:rowOff>80683</xdr:rowOff>
    </xdr:from>
    <xdr:to>
      <xdr:col>35</xdr:col>
      <xdr:colOff>107576</xdr:colOff>
      <xdr:row>5</xdr:row>
      <xdr:rowOff>134471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9C8236C2-FC49-47D7-AF96-5F1CAF301F05}"/>
            </a:ext>
          </a:extLst>
        </xdr:cNvPr>
        <xdr:cNvSpPr/>
      </xdr:nvSpPr>
      <xdr:spPr>
        <a:xfrm>
          <a:off x="20403670" y="457201"/>
          <a:ext cx="2859741" cy="609599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457200</xdr:colOff>
      <xdr:row>26</xdr:row>
      <xdr:rowOff>73928</xdr:rowOff>
    </xdr:from>
    <xdr:to>
      <xdr:col>36</xdr:col>
      <xdr:colOff>554992</xdr:colOff>
      <xdr:row>28</xdr:row>
      <xdr:rowOff>49569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E6A9D7C-3731-4C1B-B45C-B29FD9E41412}"/>
            </a:ext>
          </a:extLst>
        </xdr:cNvPr>
        <xdr:cNvSpPr txBox="1"/>
      </xdr:nvSpPr>
      <xdr:spPr>
        <a:xfrm>
          <a:off x="22411765" y="4825222"/>
          <a:ext cx="2007274" cy="334229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/>
            <a:t>Pressure  x </a:t>
          </a:r>
          <a:r>
            <a:rPr lang="en-US" sz="1100" b="1" baseline="0"/>
            <a:t> Block Surface Area</a:t>
          </a:r>
          <a:endParaRPr lang="en-US" sz="1100" b="1"/>
        </a:p>
      </xdr:txBody>
    </xdr:sp>
    <xdr:clientData/>
  </xdr:twoCellAnchor>
  <xdr:twoCellAnchor>
    <xdr:from>
      <xdr:col>35</xdr:col>
      <xdr:colOff>349623</xdr:colOff>
      <xdr:row>24</xdr:row>
      <xdr:rowOff>26894</xdr:rowOff>
    </xdr:from>
    <xdr:to>
      <xdr:col>36</xdr:col>
      <xdr:colOff>231754</xdr:colOff>
      <xdr:row>26</xdr:row>
      <xdr:rowOff>35859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5F703192-D549-445B-8253-0592BA1E0DCD}"/>
            </a:ext>
          </a:extLst>
        </xdr:cNvPr>
        <xdr:cNvCxnSpPr/>
      </xdr:nvCxnSpPr>
      <xdr:spPr>
        <a:xfrm flipV="1">
          <a:off x="23577176" y="4419600"/>
          <a:ext cx="518625" cy="367553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A5FD5-A659-4591-89FC-0D5F806CC8F4}">
  <dimension ref="A1:M40"/>
  <sheetViews>
    <sheetView tabSelected="1" view="pageLayout" zoomScaleNormal="100" zoomScaleSheetLayoutView="115" workbookViewId="0">
      <selection activeCell="M26" sqref="M26"/>
    </sheetView>
  </sheetViews>
  <sheetFormatPr defaultRowHeight="14.4" x14ac:dyDescent="0.3"/>
  <cols>
    <col min="3" max="3" width="10.21875" customWidth="1"/>
    <col min="4" max="4" width="9.88671875" customWidth="1"/>
    <col min="5" max="5" width="16.77734375" customWidth="1"/>
    <col min="6" max="6" width="14.77734375" customWidth="1"/>
    <col min="7" max="7" width="12.21875" customWidth="1"/>
    <col min="12" max="12" width="18.109375" customWidth="1"/>
    <col min="13" max="13" width="13.77734375" customWidth="1"/>
  </cols>
  <sheetData>
    <row r="1" spans="1:8" x14ac:dyDescent="0.3">
      <c r="A1" t="s">
        <v>12</v>
      </c>
      <c r="H1" t="s">
        <v>13</v>
      </c>
    </row>
    <row r="25" spans="10:13" x14ac:dyDescent="0.3">
      <c r="J25" s="2" t="s">
        <v>0</v>
      </c>
      <c r="K25" s="2" t="s">
        <v>7</v>
      </c>
      <c r="L25" s="2" t="s">
        <v>11</v>
      </c>
      <c r="M25" s="2" t="s">
        <v>10</v>
      </c>
    </row>
    <row r="26" spans="10:13" x14ac:dyDescent="0.3">
      <c r="J26" s="2">
        <v>1</v>
      </c>
      <c r="K26" s="2">
        <v>-24.5</v>
      </c>
      <c r="L26" s="6">
        <f>-1000*9.8/51+19600/11054.25*K26</f>
        <v>-235.59716850984915</v>
      </c>
      <c r="M26" s="6">
        <f>L26*2</f>
        <v>-471.19433701969831</v>
      </c>
    </row>
    <row r="27" spans="10:13" x14ac:dyDescent="0.3">
      <c r="J27" s="2">
        <v>2</v>
      </c>
      <c r="K27" s="2">
        <v>-21</v>
      </c>
      <c r="L27" s="6">
        <f t="shared" ref="L27:L40" si="0">-1000*9.8/51+19600/11054.25*K27</f>
        <v>-229.39141054345612</v>
      </c>
      <c r="M27" s="6">
        <f t="shared" ref="M27:M40" si="1">L27*2</f>
        <v>-458.78282108691224</v>
      </c>
    </row>
    <row r="28" spans="10:13" x14ac:dyDescent="0.3">
      <c r="J28" s="2">
        <v>3</v>
      </c>
      <c r="K28" s="2">
        <v>-17.5</v>
      </c>
      <c r="L28" s="6">
        <f t="shared" si="0"/>
        <v>-223.18565257706311</v>
      </c>
      <c r="M28" s="6">
        <f t="shared" si="1"/>
        <v>-446.37130515412622</v>
      </c>
    </row>
    <row r="29" spans="10:13" x14ac:dyDescent="0.3">
      <c r="J29" s="2">
        <v>4</v>
      </c>
      <c r="K29" s="2">
        <v>-14</v>
      </c>
      <c r="L29" s="6">
        <f t="shared" si="0"/>
        <v>-216.9798946106701</v>
      </c>
      <c r="M29" s="6">
        <f t="shared" si="1"/>
        <v>-433.9597892213402</v>
      </c>
    </row>
    <row r="30" spans="10:13" x14ac:dyDescent="0.3">
      <c r="J30" s="2">
        <v>5</v>
      </c>
      <c r="K30" s="2">
        <v>-10.5</v>
      </c>
      <c r="L30" s="6">
        <f t="shared" si="0"/>
        <v>-210.77413664427709</v>
      </c>
      <c r="M30" s="6">
        <f t="shared" si="1"/>
        <v>-421.54827328855419</v>
      </c>
    </row>
    <row r="31" spans="10:13" x14ac:dyDescent="0.3">
      <c r="J31" s="2">
        <v>6</v>
      </c>
      <c r="K31" s="2">
        <v>-7</v>
      </c>
      <c r="L31" s="6">
        <f t="shared" si="0"/>
        <v>-204.56837867788408</v>
      </c>
      <c r="M31" s="6">
        <f t="shared" si="1"/>
        <v>-409.13675735576817</v>
      </c>
    </row>
    <row r="32" spans="10:13" x14ac:dyDescent="0.3">
      <c r="J32" s="2">
        <v>7</v>
      </c>
      <c r="K32" s="2">
        <v>-3.5</v>
      </c>
      <c r="L32" s="6">
        <f t="shared" si="0"/>
        <v>-198.36262071149105</v>
      </c>
      <c r="M32" s="6">
        <f t="shared" si="1"/>
        <v>-396.72524142298209</v>
      </c>
    </row>
    <row r="33" spans="10:13" x14ac:dyDescent="0.3">
      <c r="J33" s="2">
        <v>8</v>
      </c>
      <c r="K33" s="2">
        <v>0</v>
      </c>
      <c r="L33" s="6">
        <f t="shared" si="0"/>
        <v>-192.15686274509804</v>
      </c>
      <c r="M33" s="6">
        <f t="shared" si="1"/>
        <v>-384.31372549019608</v>
      </c>
    </row>
    <row r="34" spans="10:13" x14ac:dyDescent="0.3">
      <c r="J34" s="2">
        <v>9</v>
      </c>
      <c r="K34" s="2">
        <v>3.5</v>
      </c>
      <c r="L34" s="6">
        <f t="shared" si="0"/>
        <v>-185.95110477870503</v>
      </c>
      <c r="M34" s="6">
        <f t="shared" si="1"/>
        <v>-371.90220955741006</v>
      </c>
    </row>
    <row r="35" spans="10:13" x14ac:dyDescent="0.3">
      <c r="J35" s="2">
        <v>10</v>
      </c>
      <c r="K35" s="2">
        <v>7</v>
      </c>
      <c r="L35" s="6">
        <f t="shared" si="0"/>
        <v>-179.74534681231199</v>
      </c>
      <c r="M35" s="6">
        <f t="shared" si="1"/>
        <v>-359.49069362462399</v>
      </c>
    </row>
    <row r="36" spans="10:13" x14ac:dyDescent="0.3">
      <c r="J36" s="2">
        <v>11</v>
      </c>
      <c r="K36" s="2">
        <v>10.5</v>
      </c>
      <c r="L36" s="6">
        <f t="shared" si="0"/>
        <v>-173.53958884591898</v>
      </c>
      <c r="M36" s="6">
        <f t="shared" si="1"/>
        <v>-347.07917769183797</v>
      </c>
    </row>
    <row r="37" spans="10:13" x14ac:dyDescent="0.3">
      <c r="J37" s="2">
        <v>12</v>
      </c>
      <c r="K37" s="2">
        <v>14</v>
      </c>
      <c r="L37" s="6">
        <f t="shared" si="0"/>
        <v>-167.33383087952598</v>
      </c>
      <c r="M37" s="6">
        <f t="shared" si="1"/>
        <v>-334.66766175905195</v>
      </c>
    </row>
    <row r="38" spans="10:13" x14ac:dyDescent="0.3">
      <c r="J38" s="2">
        <v>13</v>
      </c>
      <c r="K38" s="2">
        <v>17.5</v>
      </c>
      <c r="L38" s="6">
        <f t="shared" si="0"/>
        <v>-161.12807291313297</v>
      </c>
      <c r="M38" s="6">
        <f t="shared" si="1"/>
        <v>-322.25614582626594</v>
      </c>
    </row>
    <row r="39" spans="10:13" x14ac:dyDescent="0.3">
      <c r="J39" s="2">
        <v>14</v>
      </c>
      <c r="K39" s="2">
        <v>21</v>
      </c>
      <c r="L39" s="6">
        <f t="shared" si="0"/>
        <v>-154.92231494673996</v>
      </c>
      <c r="M39" s="6">
        <f t="shared" si="1"/>
        <v>-309.84462989347992</v>
      </c>
    </row>
    <row r="40" spans="10:13" x14ac:dyDescent="0.3">
      <c r="J40" s="2">
        <v>15</v>
      </c>
      <c r="K40" s="2">
        <v>24.5</v>
      </c>
      <c r="L40" s="6">
        <f t="shared" si="0"/>
        <v>-148.71655698034692</v>
      </c>
      <c r="M40" s="6">
        <f t="shared" si="1"/>
        <v>-297.43311396069385</v>
      </c>
    </row>
  </sheetData>
  <pageMargins left="0.7" right="0.7" top="0.75" bottom="0.75" header="0.3" footer="0.3"/>
  <pageSetup orientation="portrait" r:id="rId1"/>
  <headerFooter>
    <oddHeader>&amp;C&amp;"-,Bold"&amp;16Trapezoidal method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4F5FB-A062-4D9D-A18B-FEE0B09B9DA9}">
  <dimension ref="A1:AK41"/>
  <sheetViews>
    <sheetView view="pageLayout" zoomScale="85" zoomScaleNormal="100" zoomScalePageLayoutView="85" workbookViewId="0">
      <selection activeCell="AJ33" sqref="AJ33"/>
    </sheetView>
  </sheetViews>
  <sheetFormatPr defaultRowHeight="14.4" x14ac:dyDescent="0.3"/>
  <cols>
    <col min="3" max="3" width="12.33203125" customWidth="1"/>
    <col min="4" max="4" width="10.44140625" customWidth="1"/>
    <col min="13" max="13" width="11.5546875" customWidth="1"/>
    <col min="14" max="14" width="10.6640625" customWidth="1"/>
    <col min="22" max="22" width="11.5546875" customWidth="1"/>
    <col min="30" max="30" width="9.88671875" customWidth="1"/>
  </cols>
  <sheetData>
    <row r="1" spans="1:37" ht="15.6" x14ac:dyDescent="0.3">
      <c r="A1" t="s">
        <v>12</v>
      </c>
      <c r="J1" t="s">
        <v>13</v>
      </c>
      <c r="S1" s="7" t="s">
        <v>19</v>
      </c>
      <c r="AB1" s="7" t="s">
        <v>21</v>
      </c>
    </row>
    <row r="3" spans="1:37" ht="15.6" x14ac:dyDescent="0.3">
      <c r="J3" s="5" t="s">
        <v>16</v>
      </c>
    </row>
    <row r="10" spans="1:37" x14ac:dyDescent="0.3">
      <c r="AB10" s="2" t="s">
        <v>0</v>
      </c>
      <c r="AC10" s="2" t="s">
        <v>2</v>
      </c>
      <c r="AD10" s="2" t="s">
        <v>1</v>
      </c>
      <c r="AE10" s="2" t="s">
        <v>3</v>
      </c>
      <c r="AF10" s="2" t="s">
        <v>6</v>
      </c>
      <c r="AG10" s="2" t="s">
        <v>4</v>
      </c>
      <c r="AH10" s="2" t="s">
        <v>5</v>
      </c>
      <c r="AI10" s="2" t="s">
        <v>7</v>
      </c>
      <c r="AJ10" s="2" t="s">
        <v>8</v>
      </c>
      <c r="AK10" s="2" t="s">
        <v>9</v>
      </c>
    </row>
    <row r="11" spans="1:37" x14ac:dyDescent="0.3">
      <c r="AB11" s="2">
        <v>1</v>
      </c>
      <c r="AC11" s="2">
        <v>2</v>
      </c>
      <c r="AD11" s="2">
        <v>10</v>
      </c>
      <c r="AE11" s="3">
        <f>AC11*AD11</f>
        <v>20</v>
      </c>
      <c r="AF11" s="9">
        <f>2*1^3/12</f>
        <v>0.16666666666666666</v>
      </c>
      <c r="AG11" s="3">
        <f>ABS(AD11-31.45)</f>
        <v>21.45</v>
      </c>
      <c r="AH11" s="4">
        <f>AF11+AC11*AG11^2</f>
        <v>920.37166666666656</v>
      </c>
      <c r="AI11" s="3">
        <f>AD11-31.45</f>
        <v>-21.45</v>
      </c>
      <c r="AJ11" s="4">
        <f>-(1000*9.8)/40+14210/11613.23*AI11</f>
        <v>-271.24631562450759</v>
      </c>
      <c r="AK11" s="4">
        <f>AJ11*AC11</f>
        <v>-542.49263124901518</v>
      </c>
    </row>
    <row r="12" spans="1:37" x14ac:dyDescent="0.3">
      <c r="AB12" s="2">
        <v>2</v>
      </c>
      <c r="AC12" s="2">
        <v>6</v>
      </c>
      <c r="AD12" s="2">
        <v>13</v>
      </c>
      <c r="AE12" s="3">
        <f t="shared" ref="AE12:AE24" si="0">AC12*AD12</f>
        <v>78</v>
      </c>
      <c r="AF12" s="9">
        <f>6*1^3/12</f>
        <v>0.5</v>
      </c>
      <c r="AG12" s="3">
        <f t="shared" ref="AG12:AG24" si="1">ABS(AD12-31.45)</f>
        <v>18.45</v>
      </c>
      <c r="AH12" s="4">
        <f t="shared" ref="AH12:AH24" si="2">AF12+AC12*AG12^2</f>
        <v>2042.915</v>
      </c>
      <c r="AI12" s="3">
        <f t="shared" ref="AI12:AI24" si="3">AD12-31.45</f>
        <v>-18.45</v>
      </c>
      <c r="AJ12" s="4">
        <f t="shared" ref="AJ12:AJ24" si="4">-(1000*9.8)/40+14210/11613.23*AI12</f>
        <v>-267.57550225045054</v>
      </c>
      <c r="AK12" s="4">
        <f t="shared" ref="AK12:AK24" si="5">AJ12*AC12</f>
        <v>-1605.4530135027032</v>
      </c>
    </row>
    <row r="13" spans="1:37" x14ac:dyDescent="0.3">
      <c r="AB13" s="2">
        <v>3</v>
      </c>
      <c r="AC13" s="2">
        <v>6</v>
      </c>
      <c r="AD13" s="2">
        <v>19</v>
      </c>
      <c r="AE13" s="3">
        <f t="shared" si="0"/>
        <v>114</v>
      </c>
      <c r="AF13" s="9">
        <f t="shared" ref="AF13:AF14" si="6">6*1^3/12</f>
        <v>0.5</v>
      </c>
      <c r="AG13" s="3">
        <f t="shared" si="1"/>
        <v>12.45</v>
      </c>
      <c r="AH13" s="4">
        <f t="shared" si="2"/>
        <v>930.51499999999987</v>
      </c>
      <c r="AI13" s="3">
        <f t="shared" si="3"/>
        <v>-12.45</v>
      </c>
      <c r="AJ13" s="4">
        <f t="shared" si="4"/>
        <v>-260.23387550233656</v>
      </c>
      <c r="AK13" s="4">
        <f t="shared" si="5"/>
        <v>-1561.4032530140194</v>
      </c>
    </row>
    <row r="14" spans="1:37" x14ac:dyDescent="0.3">
      <c r="AB14" s="2">
        <v>4</v>
      </c>
      <c r="AC14" s="2">
        <v>6</v>
      </c>
      <c r="AD14" s="2">
        <v>24</v>
      </c>
      <c r="AE14" s="3">
        <f t="shared" si="0"/>
        <v>144</v>
      </c>
      <c r="AF14" s="9">
        <f t="shared" si="6"/>
        <v>0.5</v>
      </c>
      <c r="AG14" s="3">
        <f t="shared" si="1"/>
        <v>7.4499999999999993</v>
      </c>
      <c r="AH14" s="4">
        <f t="shared" si="2"/>
        <v>333.51499999999993</v>
      </c>
      <c r="AI14" s="3">
        <f t="shared" si="3"/>
        <v>-7.4499999999999993</v>
      </c>
      <c r="AJ14" s="4">
        <f t="shared" si="4"/>
        <v>-254.11585321224155</v>
      </c>
      <c r="AK14" s="4">
        <f t="shared" si="5"/>
        <v>-1524.6951192734493</v>
      </c>
    </row>
    <row r="15" spans="1:37" ht="15.6" x14ac:dyDescent="0.3">
      <c r="J15" s="7" t="s">
        <v>17</v>
      </c>
      <c r="AB15" s="2">
        <v>5</v>
      </c>
      <c r="AC15" s="2">
        <v>2</v>
      </c>
      <c r="AD15" s="2">
        <v>27</v>
      </c>
      <c r="AE15" s="3">
        <f t="shared" si="0"/>
        <v>54</v>
      </c>
      <c r="AF15" s="9">
        <f t="shared" ref="AF15:AF24" si="7">2*1^3/12</f>
        <v>0.16666666666666666</v>
      </c>
      <c r="AG15" s="3">
        <f t="shared" si="1"/>
        <v>4.4499999999999993</v>
      </c>
      <c r="AH15" s="4">
        <f t="shared" si="2"/>
        <v>39.771666666666654</v>
      </c>
      <c r="AI15" s="3">
        <f t="shared" si="3"/>
        <v>-4.4499999999999993</v>
      </c>
      <c r="AJ15" s="4">
        <f t="shared" si="4"/>
        <v>-250.44503983818456</v>
      </c>
      <c r="AK15" s="4">
        <f t="shared" si="5"/>
        <v>-500.89007967636911</v>
      </c>
    </row>
    <row r="16" spans="1:37" x14ac:dyDescent="0.3">
      <c r="AB16" s="2">
        <v>6</v>
      </c>
      <c r="AC16" s="2">
        <v>2</v>
      </c>
      <c r="AD16" s="2">
        <v>30</v>
      </c>
      <c r="AE16" s="3">
        <f t="shared" si="0"/>
        <v>60</v>
      </c>
      <c r="AF16" s="9">
        <f t="shared" si="7"/>
        <v>0.16666666666666666</v>
      </c>
      <c r="AG16" s="3">
        <f t="shared" si="1"/>
        <v>1.4499999999999993</v>
      </c>
      <c r="AH16" s="4">
        <f t="shared" si="2"/>
        <v>4.3716666666666626</v>
      </c>
      <c r="AI16" s="3">
        <f t="shared" si="3"/>
        <v>-1.4499999999999993</v>
      </c>
      <c r="AJ16" s="4">
        <f t="shared" si="4"/>
        <v>-246.77422646412754</v>
      </c>
      <c r="AK16" s="4">
        <f t="shared" si="5"/>
        <v>-493.54845292825507</v>
      </c>
    </row>
    <row r="17" spans="2:37" x14ac:dyDescent="0.3">
      <c r="K17" s="2" t="s">
        <v>0</v>
      </c>
      <c r="L17" s="2" t="s">
        <v>2</v>
      </c>
      <c r="M17" s="2" t="s">
        <v>1</v>
      </c>
      <c r="N17" s="3" t="s">
        <v>3</v>
      </c>
      <c r="AB17" s="2">
        <v>7</v>
      </c>
      <c r="AC17" s="2">
        <v>2</v>
      </c>
      <c r="AD17" s="2">
        <v>33</v>
      </c>
      <c r="AE17" s="3">
        <f t="shared" si="0"/>
        <v>66</v>
      </c>
      <c r="AF17" s="9">
        <f t="shared" si="7"/>
        <v>0.16666666666666666</v>
      </c>
      <c r="AG17" s="3">
        <f t="shared" si="1"/>
        <v>1.5500000000000007</v>
      </c>
      <c r="AH17" s="4">
        <f t="shared" si="2"/>
        <v>4.9716666666666711</v>
      </c>
      <c r="AI17" s="3">
        <f t="shared" si="3"/>
        <v>1.5500000000000007</v>
      </c>
      <c r="AJ17" s="4">
        <f t="shared" si="4"/>
        <v>-243.10341309007055</v>
      </c>
      <c r="AK17" s="4">
        <f t="shared" si="5"/>
        <v>-486.20682618014109</v>
      </c>
    </row>
    <row r="18" spans="2:37" x14ac:dyDescent="0.3">
      <c r="K18" s="2">
        <v>1</v>
      </c>
      <c r="L18" s="2">
        <v>2</v>
      </c>
      <c r="M18" s="2">
        <v>10</v>
      </c>
      <c r="N18" s="3">
        <f>L18*M18</f>
        <v>20</v>
      </c>
      <c r="AB18" s="2">
        <v>8</v>
      </c>
      <c r="AC18" s="2">
        <v>2</v>
      </c>
      <c r="AD18" s="2">
        <v>36</v>
      </c>
      <c r="AE18" s="3">
        <f t="shared" si="0"/>
        <v>72</v>
      </c>
      <c r="AF18" s="9">
        <f t="shared" si="7"/>
        <v>0.16666666666666666</v>
      </c>
      <c r="AG18" s="3">
        <f t="shared" si="1"/>
        <v>4.5500000000000007</v>
      </c>
      <c r="AH18" s="4">
        <f t="shared" si="2"/>
        <v>41.57166666666668</v>
      </c>
      <c r="AI18" s="3">
        <f t="shared" si="3"/>
        <v>4.5500000000000007</v>
      </c>
      <c r="AJ18" s="4">
        <f t="shared" si="4"/>
        <v>-239.43259971601356</v>
      </c>
      <c r="AK18" s="4">
        <f t="shared" si="5"/>
        <v>-478.86519943202711</v>
      </c>
    </row>
    <row r="19" spans="2:37" x14ac:dyDescent="0.3">
      <c r="K19" s="2">
        <v>2</v>
      </c>
      <c r="L19" s="2">
        <v>6</v>
      </c>
      <c r="M19" s="2">
        <v>13</v>
      </c>
      <c r="N19" s="3">
        <f t="shared" ref="N19:N31" si="8">L19*M19</f>
        <v>78</v>
      </c>
      <c r="AB19" s="2">
        <v>9</v>
      </c>
      <c r="AC19" s="2">
        <v>2</v>
      </c>
      <c r="AD19" s="2">
        <v>39</v>
      </c>
      <c r="AE19" s="3">
        <f t="shared" si="0"/>
        <v>78</v>
      </c>
      <c r="AF19" s="9">
        <f t="shared" si="7"/>
        <v>0.16666666666666666</v>
      </c>
      <c r="AG19" s="3">
        <f t="shared" si="1"/>
        <v>7.5500000000000007</v>
      </c>
      <c r="AH19" s="4">
        <f t="shared" si="2"/>
        <v>114.1716666666667</v>
      </c>
      <c r="AI19" s="3">
        <f t="shared" si="3"/>
        <v>7.5500000000000007</v>
      </c>
      <c r="AJ19" s="4">
        <f t="shared" si="4"/>
        <v>-235.76178634195654</v>
      </c>
      <c r="AK19" s="4">
        <f t="shared" si="5"/>
        <v>-471.52357268391307</v>
      </c>
    </row>
    <row r="20" spans="2:37" x14ac:dyDescent="0.3">
      <c r="K20" s="2">
        <v>3</v>
      </c>
      <c r="L20" s="2">
        <v>6</v>
      </c>
      <c r="M20" s="2">
        <v>19</v>
      </c>
      <c r="N20" s="3">
        <f t="shared" si="8"/>
        <v>114</v>
      </c>
      <c r="AB20" s="2">
        <v>10</v>
      </c>
      <c r="AC20" s="2">
        <v>2</v>
      </c>
      <c r="AD20" s="2">
        <v>47</v>
      </c>
      <c r="AE20" s="3">
        <f t="shared" si="0"/>
        <v>94</v>
      </c>
      <c r="AF20" s="9">
        <f t="shared" si="7"/>
        <v>0.16666666666666666</v>
      </c>
      <c r="AG20" s="3">
        <f t="shared" si="1"/>
        <v>15.55</v>
      </c>
      <c r="AH20" s="4">
        <f t="shared" si="2"/>
        <v>483.7716666666667</v>
      </c>
      <c r="AI20" s="3">
        <f t="shared" si="3"/>
        <v>15.55</v>
      </c>
      <c r="AJ20" s="4">
        <f t="shared" si="4"/>
        <v>-225.97295067780453</v>
      </c>
      <c r="AK20" s="4">
        <f t="shared" si="5"/>
        <v>-451.94590135560907</v>
      </c>
    </row>
    <row r="21" spans="2:37" x14ac:dyDescent="0.3">
      <c r="K21" s="2">
        <v>4</v>
      </c>
      <c r="L21" s="2">
        <v>6</v>
      </c>
      <c r="M21" s="2">
        <v>24</v>
      </c>
      <c r="N21" s="3">
        <f t="shared" si="8"/>
        <v>144</v>
      </c>
      <c r="AB21" s="2">
        <v>11</v>
      </c>
      <c r="AC21" s="2">
        <v>2</v>
      </c>
      <c r="AD21" s="2">
        <v>50</v>
      </c>
      <c r="AE21" s="3">
        <f t="shared" si="0"/>
        <v>100</v>
      </c>
      <c r="AF21" s="9">
        <f t="shared" si="7"/>
        <v>0.16666666666666666</v>
      </c>
      <c r="AG21" s="3">
        <f t="shared" si="1"/>
        <v>18.55</v>
      </c>
      <c r="AH21" s="4">
        <f t="shared" si="2"/>
        <v>688.37166666666667</v>
      </c>
      <c r="AI21" s="3">
        <f t="shared" si="3"/>
        <v>18.55</v>
      </c>
      <c r="AJ21" s="4">
        <f t="shared" si="4"/>
        <v>-222.30213730374754</v>
      </c>
      <c r="AK21" s="4">
        <f t="shared" si="5"/>
        <v>-444.60427460749509</v>
      </c>
    </row>
    <row r="22" spans="2:37" x14ac:dyDescent="0.3">
      <c r="K22" s="2">
        <v>5</v>
      </c>
      <c r="L22" s="2">
        <v>2</v>
      </c>
      <c r="M22" s="2">
        <v>27</v>
      </c>
      <c r="N22" s="3">
        <f t="shared" si="8"/>
        <v>54</v>
      </c>
      <c r="AB22" s="2">
        <v>12</v>
      </c>
      <c r="AC22" s="2">
        <v>2</v>
      </c>
      <c r="AD22" s="2">
        <v>60</v>
      </c>
      <c r="AE22" s="3">
        <f t="shared" si="0"/>
        <v>120</v>
      </c>
      <c r="AF22" s="9">
        <f t="shared" si="7"/>
        <v>0.16666666666666666</v>
      </c>
      <c r="AG22" s="3">
        <f t="shared" si="1"/>
        <v>28.55</v>
      </c>
      <c r="AH22" s="4">
        <f t="shared" si="2"/>
        <v>1630.3716666666669</v>
      </c>
      <c r="AI22" s="3">
        <f t="shared" si="3"/>
        <v>28.55</v>
      </c>
      <c r="AJ22" s="4">
        <f t="shared" si="4"/>
        <v>-210.06609272355752</v>
      </c>
      <c r="AK22" s="4">
        <f t="shared" si="5"/>
        <v>-420.13218544711503</v>
      </c>
    </row>
    <row r="23" spans="2:37" ht="15.6" x14ac:dyDescent="0.3">
      <c r="B23" s="5" t="s">
        <v>14</v>
      </c>
      <c r="K23" s="2">
        <v>6</v>
      </c>
      <c r="L23" s="2">
        <v>2</v>
      </c>
      <c r="M23" s="2">
        <v>30</v>
      </c>
      <c r="N23" s="3">
        <f t="shared" si="8"/>
        <v>60</v>
      </c>
      <c r="AB23" s="2">
        <v>13</v>
      </c>
      <c r="AC23" s="2">
        <v>2</v>
      </c>
      <c r="AD23" s="2">
        <v>63</v>
      </c>
      <c r="AE23" s="3">
        <f t="shared" si="0"/>
        <v>126</v>
      </c>
      <c r="AF23" s="9">
        <f t="shared" si="7"/>
        <v>0.16666666666666666</v>
      </c>
      <c r="AG23" s="3">
        <f t="shared" si="1"/>
        <v>31.55</v>
      </c>
      <c r="AH23" s="4">
        <f t="shared" si="2"/>
        <v>1990.9716666666668</v>
      </c>
      <c r="AI23" s="3">
        <f t="shared" si="3"/>
        <v>31.55</v>
      </c>
      <c r="AJ23" s="4">
        <f t="shared" si="4"/>
        <v>-206.39527934950053</v>
      </c>
      <c r="AK23" s="4">
        <f t="shared" si="5"/>
        <v>-412.79055869900105</v>
      </c>
    </row>
    <row r="24" spans="2:37" ht="15.6" x14ac:dyDescent="0.3">
      <c r="K24" s="2">
        <v>7</v>
      </c>
      <c r="L24" s="2">
        <v>2</v>
      </c>
      <c r="M24" s="2">
        <v>33</v>
      </c>
      <c r="N24" s="3">
        <f t="shared" si="8"/>
        <v>66</v>
      </c>
      <c r="S24" s="7" t="s">
        <v>20</v>
      </c>
      <c r="AB24" s="2">
        <v>14</v>
      </c>
      <c r="AC24" s="2">
        <v>2</v>
      </c>
      <c r="AD24" s="2">
        <v>66</v>
      </c>
      <c r="AE24" s="3">
        <f t="shared" si="0"/>
        <v>132</v>
      </c>
      <c r="AF24" s="9">
        <f t="shared" si="7"/>
        <v>0.16666666666666666</v>
      </c>
      <c r="AG24" s="3">
        <f t="shared" si="1"/>
        <v>34.549999999999997</v>
      </c>
      <c r="AH24" s="4">
        <f t="shared" si="2"/>
        <v>2387.5716666666663</v>
      </c>
      <c r="AI24" s="3">
        <f t="shared" si="3"/>
        <v>34.549999999999997</v>
      </c>
      <c r="AJ24" s="4">
        <f t="shared" si="4"/>
        <v>-202.72446597544354</v>
      </c>
      <c r="AK24" s="4">
        <f t="shared" si="5"/>
        <v>-405.44893195088707</v>
      </c>
    </row>
    <row r="25" spans="2:37" x14ac:dyDescent="0.3">
      <c r="K25" s="2">
        <v>8</v>
      </c>
      <c r="L25" s="2">
        <v>2</v>
      </c>
      <c r="M25" s="2">
        <v>36</v>
      </c>
      <c r="N25" s="3">
        <f t="shared" si="8"/>
        <v>72</v>
      </c>
      <c r="AH25" s="1"/>
    </row>
    <row r="26" spans="2:37" x14ac:dyDescent="0.3">
      <c r="K26" s="2">
        <v>9</v>
      </c>
      <c r="L26" s="2">
        <v>2</v>
      </c>
      <c r="M26" s="2">
        <v>39</v>
      </c>
      <c r="N26" s="3">
        <f t="shared" si="8"/>
        <v>78</v>
      </c>
      <c r="T26" s="2" t="s">
        <v>0</v>
      </c>
      <c r="U26" s="2" t="s">
        <v>2</v>
      </c>
      <c r="V26" s="2" t="s">
        <v>1</v>
      </c>
      <c r="W26" s="2" t="s">
        <v>3</v>
      </c>
      <c r="X26" s="2" t="s">
        <v>6</v>
      </c>
      <c r="Y26" s="2" t="s">
        <v>4</v>
      </c>
      <c r="Z26" s="2" t="s">
        <v>5</v>
      </c>
    </row>
    <row r="27" spans="2:37" x14ac:dyDescent="0.3">
      <c r="K27" s="2">
        <v>10</v>
      </c>
      <c r="L27" s="2">
        <v>2</v>
      </c>
      <c r="M27" s="2">
        <v>47</v>
      </c>
      <c r="N27" s="3">
        <f t="shared" si="8"/>
        <v>94</v>
      </c>
      <c r="T27" s="2">
        <v>1</v>
      </c>
      <c r="U27" s="2">
        <v>2</v>
      </c>
      <c r="V27" s="2">
        <v>10</v>
      </c>
      <c r="W27" s="2">
        <f>U27*V27</f>
        <v>20</v>
      </c>
      <c r="X27" s="10">
        <f>2*1^3/12</f>
        <v>0.16666666666666666</v>
      </c>
      <c r="Y27" s="2">
        <f>ABS(V27-31.45)</f>
        <v>21.45</v>
      </c>
      <c r="Z27" s="6">
        <f>X27+U27*Y27^2</f>
        <v>920.37166666666656</v>
      </c>
    </row>
    <row r="28" spans="2:37" x14ac:dyDescent="0.3">
      <c r="K28" s="2">
        <v>11</v>
      </c>
      <c r="L28" s="2">
        <v>2</v>
      </c>
      <c r="M28" s="2">
        <v>50</v>
      </c>
      <c r="N28" s="3">
        <f t="shared" si="8"/>
        <v>100</v>
      </c>
      <c r="T28" s="2">
        <v>2</v>
      </c>
      <c r="U28" s="2">
        <v>6</v>
      </c>
      <c r="V28" s="2">
        <v>13</v>
      </c>
      <c r="W28" s="2">
        <f t="shared" ref="W28:W40" si="9">U28*V28</f>
        <v>78</v>
      </c>
      <c r="X28" s="10">
        <f>6*1^3/12</f>
        <v>0.5</v>
      </c>
      <c r="Y28" s="2">
        <f t="shared" ref="Y28:Y40" si="10">ABS(V28-31.45)</f>
        <v>18.45</v>
      </c>
      <c r="Z28" s="6">
        <f t="shared" ref="Z28:Z40" si="11">X28+U28*Y28^2</f>
        <v>2042.915</v>
      </c>
    </row>
    <row r="29" spans="2:37" x14ac:dyDescent="0.3">
      <c r="K29" s="2">
        <v>12</v>
      </c>
      <c r="L29" s="2">
        <v>2</v>
      </c>
      <c r="M29" s="2">
        <v>60</v>
      </c>
      <c r="N29" s="3">
        <f t="shared" si="8"/>
        <v>120</v>
      </c>
      <c r="T29" s="2">
        <v>3</v>
      </c>
      <c r="U29" s="2">
        <v>6</v>
      </c>
      <c r="V29" s="2">
        <v>19</v>
      </c>
      <c r="W29" s="2">
        <f t="shared" si="9"/>
        <v>114</v>
      </c>
      <c r="X29" s="10">
        <f t="shared" ref="X29:X30" si="12">6*1^3/12</f>
        <v>0.5</v>
      </c>
      <c r="Y29" s="2">
        <f t="shared" si="10"/>
        <v>12.45</v>
      </c>
      <c r="Z29" s="6">
        <f t="shared" si="11"/>
        <v>930.51499999999987</v>
      </c>
    </row>
    <row r="30" spans="2:37" x14ac:dyDescent="0.3">
      <c r="K30" s="2">
        <v>13</v>
      </c>
      <c r="L30" s="2">
        <v>2</v>
      </c>
      <c r="M30" s="2">
        <v>63</v>
      </c>
      <c r="N30" s="3">
        <f t="shared" si="8"/>
        <v>126</v>
      </c>
      <c r="T30" s="2">
        <v>4</v>
      </c>
      <c r="U30" s="2">
        <v>6</v>
      </c>
      <c r="V30" s="2">
        <v>24</v>
      </c>
      <c r="W30" s="2">
        <f t="shared" si="9"/>
        <v>144</v>
      </c>
      <c r="X30" s="10">
        <f t="shared" si="12"/>
        <v>0.5</v>
      </c>
      <c r="Y30" s="2">
        <f t="shared" si="10"/>
        <v>7.4499999999999993</v>
      </c>
      <c r="Z30" s="6">
        <f t="shared" si="11"/>
        <v>333.51499999999993</v>
      </c>
    </row>
    <row r="31" spans="2:37" x14ac:dyDescent="0.3">
      <c r="K31" s="2">
        <v>14</v>
      </c>
      <c r="L31" s="2">
        <v>2</v>
      </c>
      <c r="M31" s="2">
        <v>66</v>
      </c>
      <c r="N31" s="3">
        <f t="shared" si="8"/>
        <v>132</v>
      </c>
      <c r="T31" s="2">
        <v>5</v>
      </c>
      <c r="U31" s="2">
        <v>2</v>
      </c>
      <c r="V31" s="2">
        <v>27</v>
      </c>
      <c r="W31" s="2">
        <f t="shared" si="9"/>
        <v>54</v>
      </c>
      <c r="X31" s="10">
        <f t="shared" ref="X31:X40" si="13">2*1^3/12</f>
        <v>0.16666666666666666</v>
      </c>
      <c r="Y31" s="2">
        <f t="shared" si="10"/>
        <v>4.4499999999999993</v>
      </c>
      <c r="Z31" s="6">
        <f t="shared" si="11"/>
        <v>39.771666666666654</v>
      </c>
    </row>
    <row r="32" spans="2:37" x14ac:dyDescent="0.3">
      <c r="K32" s="8" t="s">
        <v>18</v>
      </c>
      <c r="L32">
        <f>SUM(L18:L31)</f>
        <v>40</v>
      </c>
      <c r="N32">
        <f>SUM(N18:N31)</f>
        <v>1258</v>
      </c>
      <c r="T32" s="2">
        <v>6</v>
      </c>
      <c r="U32" s="2">
        <v>2</v>
      </c>
      <c r="V32" s="2">
        <v>30</v>
      </c>
      <c r="W32" s="2">
        <f t="shared" si="9"/>
        <v>60</v>
      </c>
      <c r="X32" s="10">
        <f t="shared" si="13"/>
        <v>0.16666666666666666</v>
      </c>
      <c r="Y32" s="2">
        <f t="shared" si="10"/>
        <v>1.4499999999999993</v>
      </c>
      <c r="Z32" s="6">
        <f t="shared" si="11"/>
        <v>4.3716666666666626</v>
      </c>
    </row>
    <row r="33" spans="2:26" x14ac:dyDescent="0.3">
      <c r="T33" s="2">
        <v>7</v>
      </c>
      <c r="U33" s="2">
        <v>2</v>
      </c>
      <c r="V33" s="2">
        <v>33</v>
      </c>
      <c r="W33" s="2">
        <f t="shared" si="9"/>
        <v>66</v>
      </c>
      <c r="X33" s="10">
        <f t="shared" si="13"/>
        <v>0.16666666666666666</v>
      </c>
      <c r="Y33" s="2">
        <f t="shared" si="10"/>
        <v>1.5500000000000007</v>
      </c>
      <c r="Z33" s="6">
        <f t="shared" si="11"/>
        <v>4.9716666666666711</v>
      </c>
    </row>
    <row r="34" spans="2:26" x14ac:dyDescent="0.3">
      <c r="T34" s="2">
        <v>8</v>
      </c>
      <c r="U34" s="2">
        <v>2</v>
      </c>
      <c r="V34" s="2">
        <v>36</v>
      </c>
      <c r="W34" s="2">
        <f t="shared" si="9"/>
        <v>72</v>
      </c>
      <c r="X34" s="10">
        <f t="shared" si="13"/>
        <v>0.16666666666666666</v>
      </c>
      <c r="Y34" s="2">
        <f t="shared" si="10"/>
        <v>4.5500000000000007</v>
      </c>
      <c r="Z34" s="6">
        <f t="shared" si="11"/>
        <v>41.57166666666668</v>
      </c>
    </row>
    <row r="35" spans="2:26" x14ac:dyDescent="0.3">
      <c r="T35" s="2">
        <v>9</v>
      </c>
      <c r="U35" s="2">
        <v>2</v>
      </c>
      <c r="V35" s="2">
        <v>39</v>
      </c>
      <c r="W35" s="2">
        <f t="shared" si="9"/>
        <v>78</v>
      </c>
      <c r="X35" s="10">
        <f t="shared" si="13"/>
        <v>0.16666666666666666</v>
      </c>
      <c r="Y35" s="2">
        <f t="shared" si="10"/>
        <v>7.5500000000000007</v>
      </c>
      <c r="Z35" s="6">
        <f t="shared" si="11"/>
        <v>114.1716666666667</v>
      </c>
    </row>
    <row r="36" spans="2:26" x14ac:dyDescent="0.3">
      <c r="T36" s="2">
        <v>10</v>
      </c>
      <c r="U36" s="2">
        <v>2</v>
      </c>
      <c r="V36" s="2">
        <v>47</v>
      </c>
      <c r="W36" s="2">
        <f t="shared" si="9"/>
        <v>94</v>
      </c>
      <c r="X36" s="10">
        <f t="shared" si="13"/>
        <v>0.16666666666666666</v>
      </c>
      <c r="Y36" s="2">
        <f t="shared" si="10"/>
        <v>15.55</v>
      </c>
      <c r="Z36" s="6">
        <f t="shared" si="11"/>
        <v>483.7716666666667</v>
      </c>
    </row>
    <row r="37" spans="2:26" ht="15.6" x14ac:dyDescent="0.3">
      <c r="B37" s="5" t="s">
        <v>15</v>
      </c>
      <c r="T37" s="2">
        <v>11</v>
      </c>
      <c r="U37" s="2">
        <v>2</v>
      </c>
      <c r="V37" s="2">
        <v>50</v>
      </c>
      <c r="W37" s="2">
        <f t="shared" si="9"/>
        <v>100</v>
      </c>
      <c r="X37" s="10">
        <f t="shared" si="13"/>
        <v>0.16666666666666666</v>
      </c>
      <c r="Y37" s="2">
        <f t="shared" si="10"/>
        <v>18.55</v>
      </c>
      <c r="Z37" s="6">
        <f t="shared" si="11"/>
        <v>688.37166666666667</v>
      </c>
    </row>
    <row r="38" spans="2:26" x14ac:dyDescent="0.3">
      <c r="T38" s="2">
        <v>12</v>
      </c>
      <c r="U38" s="2">
        <v>2</v>
      </c>
      <c r="V38" s="2">
        <v>60</v>
      </c>
      <c r="W38" s="2">
        <f t="shared" si="9"/>
        <v>120</v>
      </c>
      <c r="X38" s="10">
        <f t="shared" si="13"/>
        <v>0.16666666666666666</v>
      </c>
      <c r="Y38" s="2">
        <f t="shared" si="10"/>
        <v>28.55</v>
      </c>
      <c r="Z38" s="6">
        <f t="shared" si="11"/>
        <v>1630.3716666666669</v>
      </c>
    </row>
    <row r="39" spans="2:26" x14ac:dyDescent="0.3">
      <c r="T39" s="2">
        <v>13</v>
      </c>
      <c r="U39" s="2">
        <v>2</v>
      </c>
      <c r="V39" s="2">
        <v>63</v>
      </c>
      <c r="W39" s="2">
        <f t="shared" si="9"/>
        <v>126</v>
      </c>
      <c r="X39" s="10">
        <f t="shared" si="13"/>
        <v>0.16666666666666666</v>
      </c>
      <c r="Y39" s="2">
        <f t="shared" si="10"/>
        <v>31.55</v>
      </c>
      <c r="Z39" s="6">
        <f t="shared" si="11"/>
        <v>1990.9716666666668</v>
      </c>
    </row>
    <row r="40" spans="2:26" x14ac:dyDescent="0.3">
      <c r="T40" s="2">
        <v>14</v>
      </c>
      <c r="U40" s="2">
        <v>2</v>
      </c>
      <c r="V40" s="2">
        <v>66</v>
      </c>
      <c r="W40" s="2">
        <f t="shared" si="9"/>
        <v>132</v>
      </c>
      <c r="X40" s="10">
        <f t="shared" si="13"/>
        <v>0.16666666666666666</v>
      </c>
      <c r="Y40" s="2">
        <f t="shared" si="10"/>
        <v>34.549999999999997</v>
      </c>
      <c r="Z40" s="6">
        <f t="shared" si="11"/>
        <v>2387.5716666666663</v>
      </c>
    </row>
    <row r="41" spans="2:26" x14ac:dyDescent="0.3">
      <c r="Z41" s="1">
        <f>SUM(Z27:Z40)</f>
        <v>11613.233333333334</v>
      </c>
    </row>
  </sheetData>
  <pageMargins left="0.7" right="0.7" top="0.75" bottom="0.75" header="0.3" footer="0.3"/>
  <pageSetup orientation="portrait" r:id="rId1"/>
  <headerFooter>
    <oddHeader>&amp;C&amp;"-,Bold"&amp;16Moment Area Method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Trapezoidal Method</vt:lpstr>
      <vt:lpstr>Moment Area Method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Hung-Chun</dc:creator>
  <cp:lastModifiedBy>Lin, Hung-Chun</cp:lastModifiedBy>
  <dcterms:created xsi:type="dcterms:W3CDTF">2024-11-27T20:35:59Z</dcterms:created>
  <dcterms:modified xsi:type="dcterms:W3CDTF">2025-04-01T20:53:46Z</dcterms:modified>
</cp:coreProperties>
</file>